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STIMA 2021 - PR" sheetId="1" r:id="rId1"/>
    <sheet name="VENDITE 2005-2019" sheetId="2" r:id="rId2"/>
  </sheets>
  <definedNames>
    <definedName name="_xlnm.Print_Area" localSheetId="0">'STIMA 2021 - PR'!$A$1:$I$44</definedName>
    <definedName name="_xlnm.Print_Area" localSheetId="1">'VENDITE 2005-2019'!$A$1:$K$11</definedName>
  </definedNames>
  <calcPr fullCalcOnLoad="1"/>
</workbook>
</file>

<file path=xl/sharedStrings.xml><?xml version="1.0" encoding="utf-8"?>
<sst xmlns="http://schemas.openxmlformats.org/spreadsheetml/2006/main" count="51" uniqueCount="49">
  <si>
    <t>sigarette</t>
  </si>
  <si>
    <t>trinciati</t>
  </si>
  <si>
    <t>sigari</t>
  </si>
  <si>
    <t>sigarillos</t>
  </si>
  <si>
    <t>TOTALE</t>
  </si>
  <si>
    <t>t di tabacco consumato</t>
  </si>
  <si>
    <t>popolazione</t>
  </si>
  <si>
    <t>sig/die</t>
  </si>
  <si>
    <t>Italia</t>
  </si>
  <si>
    <t>Lombardia</t>
  </si>
  <si>
    <t>consumo totale in Lombardia</t>
  </si>
  <si>
    <t>t</t>
  </si>
  <si>
    <t>stima dal numero di sigarette</t>
  </si>
  <si>
    <t>stima dalla popolazione</t>
  </si>
  <si>
    <t>g/t</t>
  </si>
  <si>
    <t>FE PM10</t>
  </si>
  <si>
    <t>Bergamo [BG]</t>
  </si>
  <si>
    <t>Brescia [BS]</t>
  </si>
  <si>
    <t>Como [CO]</t>
  </si>
  <si>
    <t>Cremona [CR]</t>
  </si>
  <si>
    <t>Lecco [LC]</t>
  </si>
  <si>
    <t>Lodi [LO]</t>
  </si>
  <si>
    <t>Mantova [MN]</t>
  </si>
  <si>
    <t>Milano [MI]</t>
  </si>
  <si>
    <t>Pavia [PV]</t>
  </si>
  <si>
    <t>Sondrio [SO]</t>
  </si>
  <si>
    <t>Varese [VA]</t>
  </si>
  <si>
    <t>% fumatori in Lombardia</t>
  </si>
  <si>
    <t>Monza Brianza [MB]</t>
  </si>
  <si>
    <t>maschi</t>
  </si>
  <si>
    <t>femmine</t>
  </si>
  <si>
    <t>popolazione Lombardia per sesso</t>
  </si>
  <si>
    <t>tot fumatori</t>
  </si>
  <si>
    <t>N.B.</t>
  </si>
  <si>
    <t>Il dato 2012 è stato ricalcolato</t>
  </si>
  <si>
    <t>Dato usato per l'inventario: 84.494 t</t>
  </si>
  <si>
    <t>La lieve differenza sta nei trinciati</t>
  </si>
  <si>
    <t xml:space="preserve">Fonte: </t>
  </si>
  <si>
    <t>https://www.salute.gov.it/imgs/C_17_pubblicazioni_2916_allegato.pdf</t>
  </si>
  <si>
    <t>totale non arrotondato</t>
  </si>
  <si>
    <t>https://demo.istat.it/app/?l=it&amp;a=2021&amp;i=P02</t>
  </si>
  <si>
    <t>dato al 31/12/2021</t>
  </si>
  <si>
    <t>consumi di tabacco in Italia nel 2021 (fonte ISS/OSSFAD)</t>
  </si>
  <si>
    <t>https://www.iss.it/documents/20126/7111700/Fumo+in+Italia_2022_30_05.pdf/9ed6ca7e-27b7-339f-96b8-0148d810ba51?t=1653984401876</t>
  </si>
  <si>
    <t>Emissione PM10 2021</t>
  </si>
  <si>
    <t>Nord Italia 2021</t>
  </si>
  <si>
    <t>% fumatori</t>
  </si>
  <si>
    <t>media</t>
  </si>
  <si>
    <t>consumo quotidiano per fumatore (2021)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</si>
</sst>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L.&quot;#,##0_);\(&quot;L.&quot;#,##0\)"/>
    <numFmt numFmtId="203" formatCode="&quot;L.&quot;#,##0_);[Red]\(&quot;L.&quot;#,##0\)"/>
    <numFmt numFmtId="204" formatCode="&quot;L.&quot;#,##0.00_);\(&quot;L.&quot;#,##0.00\)"/>
    <numFmt numFmtId="205" formatCode="&quot;L.&quot;#,##0.00_);[Red]\(&quot;L.&quot;#,##0.00\)"/>
    <numFmt numFmtId="206" formatCode="_(&quot;L.&quot;* #,##0_);_(&quot;L.&quot;* \(#,##0\);_(&quot;L.&quot;* &quot;-&quot;_);_(@_)"/>
    <numFmt numFmtId="207" formatCode="_(&quot;L.&quot;* #,##0.00_);_(&quot;L.&quot;* \(#,##0.00\);_(&quot;L.&quot;* &quot;-&quot;??_);_(@_)"/>
    <numFmt numFmtId="208" formatCode="0.0%"/>
    <numFmt numFmtId="209" formatCode="0.0000"/>
    <numFmt numFmtId="210" formatCode="0.000"/>
    <numFmt numFmtId="211" formatCode="0.0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0.00_ ;\-0.00\ "/>
    <numFmt numFmtId="216" formatCode="&quot;Sì&quot;;&quot;Sì&quot;;&quot;No&quot;"/>
    <numFmt numFmtId="217" formatCode="&quot;Vero&quot;;&quot;Vero&quot;;&quot;Falso&quot;"/>
    <numFmt numFmtId="218" formatCode="&quot;Attivo&quot;;&quot;Attivo&quot;;&quot;Inattivo&quot;"/>
    <numFmt numFmtId="219" formatCode="[$€-2]\ #.##000_);[Red]\([$€-2]\ #.##000\)"/>
    <numFmt numFmtId="220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49">
      <alignment/>
      <protection/>
    </xf>
    <xf numFmtId="208" fontId="2" fillId="0" borderId="0" xfId="52" applyNumberFormat="1" applyFont="1" applyAlignment="1">
      <alignment/>
    </xf>
    <xf numFmtId="0" fontId="2" fillId="0" borderId="0" xfId="49" applyFont="1">
      <alignment/>
      <protection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49" applyNumberFormat="1">
      <alignment/>
      <protection/>
    </xf>
    <xf numFmtId="0" fontId="2" fillId="0" borderId="10" xfId="49" applyBorder="1">
      <alignment/>
      <protection/>
    </xf>
    <xf numFmtId="0" fontId="2" fillId="0" borderId="11" xfId="49" applyBorder="1">
      <alignment/>
      <protection/>
    </xf>
    <xf numFmtId="0" fontId="2" fillId="0" borderId="11" xfId="49" applyFont="1" applyBorder="1">
      <alignment/>
      <protection/>
    </xf>
    <xf numFmtId="0" fontId="2" fillId="0" borderId="12" xfId="49" applyBorder="1">
      <alignment/>
      <protection/>
    </xf>
    <xf numFmtId="0" fontId="5" fillId="0" borderId="0" xfId="49" applyFont="1">
      <alignment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36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26" borderId="0" xfId="0" applyNumberFormat="1" applyFill="1" applyAlignment="1">
      <alignment/>
    </xf>
    <xf numFmtId="195" fontId="2" fillId="26" borderId="0" xfId="47" applyFill="1" applyAlignment="1">
      <alignment/>
    </xf>
    <xf numFmtId="195" fontId="3" fillId="26" borderId="0" xfId="47" applyFont="1" applyFill="1" applyAlignment="1">
      <alignment/>
    </xf>
    <xf numFmtId="3" fontId="4" fillId="26" borderId="0" xfId="0" applyNumberFormat="1" applyFont="1" applyFill="1" applyAlignment="1">
      <alignment/>
    </xf>
    <xf numFmtId="3" fontId="2" fillId="26" borderId="13" xfId="49" applyNumberFormat="1" applyFill="1" applyBorder="1">
      <alignment/>
      <protection/>
    </xf>
    <xf numFmtId="0" fontId="2" fillId="26" borderId="13" xfId="49" applyFill="1" applyBorder="1">
      <alignment/>
      <protection/>
    </xf>
    <xf numFmtId="215" fontId="3" fillId="26" borderId="14" xfId="49" applyNumberFormat="1" applyFont="1" applyFill="1" applyBorder="1">
      <alignment/>
      <protection/>
    </xf>
    <xf numFmtId="3" fontId="2" fillId="26" borderId="0" xfId="49" applyNumberFormat="1" applyFill="1" applyBorder="1">
      <alignment/>
      <protection/>
    </xf>
    <xf numFmtId="0" fontId="2" fillId="26" borderId="0" xfId="49" applyFill="1" applyBorder="1">
      <alignment/>
      <protection/>
    </xf>
    <xf numFmtId="215" fontId="3" fillId="26" borderId="15" xfId="49" applyNumberFormat="1" applyFont="1" applyFill="1" applyBorder="1">
      <alignment/>
      <protection/>
    </xf>
    <xf numFmtId="3" fontId="2" fillId="26" borderId="16" xfId="49" applyNumberFormat="1" applyFill="1" applyBorder="1">
      <alignment/>
      <protection/>
    </xf>
    <xf numFmtId="0" fontId="2" fillId="26" borderId="16" xfId="49" applyFill="1" applyBorder="1">
      <alignment/>
      <protection/>
    </xf>
    <xf numFmtId="215" fontId="3" fillId="26" borderId="17" xfId="49" applyNumberFormat="1" applyFont="1" applyFill="1" applyBorder="1">
      <alignment/>
      <protection/>
    </xf>
    <xf numFmtId="3" fontId="5" fillId="26" borderId="16" xfId="49" applyNumberFormat="1" applyFont="1" applyFill="1" applyBorder="1">
      <alignment/>
      <protection/>
    </xf>
    <xf numFmtId="43" fontId="46" fillId="26" borderId="17" xfId="49" applyNumberFormat="1" applyFont="1" applyFill="1" applyBorder="1">
      <alignment/>
      <protection/>
    </xf>
    <xf numFmtId="208" fontId="2" fillId="26" borderId="0" xfId="52" applyNumberFormat="1" applyFont="1" applyFill="1" applyAlignment="1">
      <alignment/>
    </xf>
    <xf numFmtId="211" fontId="2" fillId="26" borderId="0" xfId="49" applyNumberFormat="1" applyFill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_tabacco" xfId="47"/>
    <cellStyle name="Neutrale" xfId="48"/>
    <cellStyle name="Normale_tabacc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0</xdr:rowOff>
    </xdr:from>
    <xdr:to>
      <xdr:col>3</xdr:col>
      <xdr:colOff>371475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647700"/>
          <a:ext cx="1066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 sigaretta = 1 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mo.istat.it/app/?l=it&amp;a=2021&amp;i=P02" TargetMode="External" /><Relationship Id="rId2" Type="http://schemas.openxmlformats.org/officeDocument/2006/relationships/hyperlink" Target="https://www.iss.it/documents/20126/7111700/Fumo+in+Italia_2022_30_05.pdf/9ed6ca7e-27b7-339f-96b8-0148d810ba51?t=1653984401876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lute.gov.it/imgs/C_17_pubblicazioni_2916_allegato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8515625" style="4" customWidth="1"/>
    <col min="2" max="2" width="20.421875" style="4" bestFit="1" customWidth="1"/>
    <col min="3" max="3" width="10.7109375" style="4" customWidth="1"/>
    <col min="4" max="4" width="12.140625" style="4" bestFit="1" customWidth="1"/>
    <col min="5" max="5" width="10.7109375" style="4" bestFit="1" customWidth="1"/>
    <col min="6" max="6" width="6.28125" style="4" customWidth="1"/>
    <col min="7" max="8" width="9.140625" style="4" customWidth="1"/>
    <col min="9" max="9" width="11.57421875" style="4" customWidth="1"/>
    <col min="10" max="11" width="10.140625" style="4" bestFit="1" customWidth="1"/>
    <col min="12" max="16384" width="9.140625" style="4" customWidth="1"/>
  </cols>
  <sheetData>
    <row r="1" spans="1:11" ht="12.75">
      <c r="A1" s="14" t="s">
        <v>42</v>
      </c>
      <c r="G1" s="14" t="s">
        <v>27</v>
      </c>
      <c r="K1" s="17" t="s">
        <v>43</v>
      </c>
    </row>
    <row r="2" spans="1:8" ht="12.75">
      <c r="A2" s="27">
        <v>69356</v>
      </c>
      <c r="B2" s="4" t="s">
        <v>5</v>
      </c>
      <c r="G2" s="39">
        <f>D40/E6</f>
        <v>0.23060415142144164</v>
      </c>
      <c r="H2" s="6"/>
    </row>
    <row r="3" ht="12.75">
      <c r="G3" s="5"/>
    </row>
    <row r="4" spans="1:5" ht="12.75">
      <c r="A4" s="14" t="s">
        <v>48</v>
      </c>
      <c r="E4" s="14" t="s">
        <v>6</v>
      </c>
    </row>
    <row r="5" spans="1:8" ht="12.75">
      <c r="A5" s="40">
        <f>(11.6+11.5)/2</f>
        <v>11.55</v>
      </c>
      <c r="B5" s="4" t="s">
        <v>7</v>
      </c>
      <c r="E5" s="24">
        <v>59030133</v>
      </c>
      <c r="F5" s="4" t="s">
        <v>8</v>
      </c>
      <c r="H5" s="17" t="s">
        <v>40</v>
      </c>
    </row>
    <row r="6" spans="5:8" ht="12.75">
      <c r="E6" s="24">
        <v>9943004</v>
      </c>
      <c r="F6" s="4" t="s">
        <v>9</v>
      </c>
      <c r="H6" s="4" t="s">
        <v>41</v>
      </c>
    </row>
    <row r="8" ht="12.75">
      <c r="A8" s="14" t="s">
        <v>10</v>
      </c>
    </row>
    <row r="9" spans="1:8" ht="12.75">
      <c r="A9" s="25">
        <f>A5*G2*E6*365/1000000</f>
        <v>9666.2847435</v>
      </c>
      <c r="B9" s="4" t="s">
        <v>11</v>
      </c>
      <c r="C9" s="4" t="s">
        <v>12</v>
      </c>
      <c r="H9" s="18"/>
    </row>
    <row r="10" spans="1:8" ht="12.75">
      <c r="A10" s="26">
        <f>A2*E6/E5</f>
        <v>11682.287509397955</v>
      </c>
      <c r="B10" s="4" t="s">
        <v>11</v>
      </c>
      <c r="C10" s="4" t="s">
        <v>13</v>
      </c>
      <c r="H10" s="21"/>
    </row>
    <row r="12" ht="12.75">
      <c r="H12" s="21"/>
    </row>
    <row r="13" spans="1:11" ht="12.75">
      <c r="A13" s="14" t="s">
        <v>15</v>
      </c>
      <c r="C13" s="14" t="s">
        <v>44</v>
      </c>
      <c r="I13" s="22"/>
      <c r="J13" s="23"/>
      <c r="K13" s="23"/>
    </row>
    <row r="14" spans="1:11" ht="12.75">
      <c r="A14" s="4">
        <v>27000</v>
      </c>
      <c r="B14" s="4" t="s">
        <v>14</v>
      </c>
      <c r="C14" s="26">
        <f>A10*A14/1000000</f>
        <v>315.42176275374476</v>
      </c>
      <c r="I14" s="22"/>
      <c r="J14" s="23"/>
      <c r="K14" s="23"/>
    </row>
    <row r="15" spans="9:11" ht="12.75">
      <c r="I15" s="22"/>
      <c r="J15" s="23"/>
      <c r="K15" s="23"/>
    </row>
    <row r="16" spans="9:11" ht="12.75">
      <c r="I16" s="22"/>
      <c r="J16" s="23"/>
      <c r="K16" s="23"/>
    </row>
    <row r="17" spans="1:11" ht="12.75">
      <c r="A17" s="10" t="s">
        <v>16</v>
      </c>
      <c r="B17" s="28">
        <v>1102997</v>
      </c>
      <c r="C17" s="29">
        <f aca="true" t="shared" si="0" ref="C17:C23">B17/$B$29</f>
        <v>0.11093196784392323</v>
      </c>
      <c r="D17" s="30">
        <f>$A$10*C17</f>
        <v>1295.9391423359998</v>
      </c>
      <c r="G17" s="9"/>
      <c r="J17" s="9"/>
      <c r="K17" s="9"/>
    </row>
    <row r="18" spans="1:11" ht="12.75">
      <c r="A18" s="11" t="s">
        <v>17</v>
      </c>
      <c r="B18" s="31">
        <v>1253157</v>
      </c>
      <c r="C18" s="32">
        <f t="shared" si="0"/>
        <v>0.12603404363510262</v>
      </c>
      <c r="D18" s="33">
        <f aca="true" t="shared" si="1" ref="D18:D28">$A$10*C18</f>
        <v>1472.3659337172762</v>
      </c>
      <c r="G18" s="19"/>
      <c r="H18" s="20"/>
      <c r="I18" s="22"/>
      <c r="J18" s="23"/>
      <c r="K18" s="23"/>
    </row>
    <row r="19" spans="1:7" ht="12.75">
      <c r="A19" s="11" t="s">
        <v>18</v>
      </c>
      <c r="B19" s="31">
        <v>594941</v>
      </c>
      <c r="C19" s="32">
        <f t="shared" si="0"/>
        <v>0.05983513634310114</v>
      </c>
      <c r="D19" s="33">
        <f t="shared" si="1"/>
        <v>699.011265924134</v>
      </c>
      <c r="G19" s="9"/>
    </row>
    <row r="20" spans="1:9" ht="12.75">
      <c r="A20" s="11" t="s">
        <v>19</v>
      </c>
      <c r="B20" s="31">
        <v>351654</v>
      </c>
      <c r="C20" s="32">
        <f t="shared" si="0"/>
        <v>0.0353669776256753</v>
      </c>
      <c r="D20" s="33">
        <f t="shared" si="1"/>
        <v>413.16720096158343</v>
      </c>
      <c r="F20"/>
      <c r="G20" s="19"/>
      <c r="I20" s="22"/>
    </row>
    <row r="21" spans="1:9" ht="12.75">
      <c r="A21" s="11" t="s">
        <v>20</v>
      </c>
      <c r="B21" s="31">
        <v>332457</v>
      </c>
      <c r="C21" s="32">
        <f t="shared" si="0"/>
        <v>0.033436273383778185</v>
      </c>
      <c r="D21" s="33">
        <f t="shared" si="1"/>
        <v>390.6121589121272</v>
      </c>
      <c r="G21" s="9"/>
      <c r="I21" s="22"/>
    </row>
    <row r="22" spans="1:11" ht="12.75">
      <c r="A22" s="11" t="s">
        <v>21</v>
      </c>
      <c r="B22" s="31">
        <v>227327</v>
      </c>
      <c r="C22" s="32">
        <f t="shared" si="0"/>
        <v>0.022863010011863617</v>
      </c>
      <c r="D22" s="33">
        <f t="shared" si="1"/>
        <v>267.09225628883473</v>
      </c>
      <c r="G22" s="9"/>
      <c r="I22" s="22"/>
      <c r="J22" s="23"/>
      <c r="K22" s="23"/>
    </row>
    <row r="23" spans="1:9" ht="12.75">
      <c r="A23" s="12" t="s">
        <v>28</v>
      </c>
      <c r="B23" s="31">
        <v>870407</v>
      </c>
      <c r="C23" s="32">
        <f t="shared" si="0"/>
        <v>0.0875396409374873</v>
      </c>
      <c r="D23" s="33">
        <f t="shared" si="1"/>
        <v>1022.6632539011897</v>
      </c>
      <c r="G23" s="9"/>
      <c r="I23" s="23"/>
    </row>
    <row r="24" spans="1:9" ht="12.75">
      <c r="A24" s="11" t="s">
        <v>23</v>
      </c>
      <c r="B24" s="31">
        <v>3214630</v>
      </c>
      <c r="C24" s="32">
        <f>B24/$B$29</f>
        <v>0.32330571324320095</v>
      </c>
      <c r="D24" s="33">
        <f>$A$10*C24</f>
        <v>3776.9502955380435</v>
      </c>
      <c r="G24" s="9"/>
      <c r="I24" s="23"/>
    </row>
    <row r="25" spans="1:9" ht="12.75">
      <c r="A25" s="11" t="s">
        <v>22</v>
      </c>
      <c r="B25" s="31">
        <v>404476</v>
      </c>
      <c r="C25" s="32">
        <f>B25/$B$29</f>
        <v>0.040679456631014126</v>
      </c>
      <c r="D25" s="33">
        <f t="shared" si="1"/>
        <v>475.2291080895921</v>
      </c>
      <c r="G25" s="9"/>
      <c r="I25" s="23"/>
    </row>
    <row r="26" spans="1:9" ht="12.75">
      <c r="A26" s="11" t="s">
        <v>24</v>
      </c>
      <c r="B26" s="31">
        <v>534506</v>
      </c>
      <c r="C26" s="32">
        <f>B26/$B$29</f>
        <v>0.053756993359350955</v>
      </c>
      <c r="D26" s="33">
        <f t="shared" si="1"/>
        <v>628.0046520647345</v>
      </c>
      <c r="G26" s="9"/>
      <c r="H26" s="18"/>
      <c r="I26" s="23"/>
    </row>
    <row r="27" spans="1:9" ht="12.75">
      <c r="A27" s="11" t="s">
        <v>25</v>
      </c>
      <c r="B27" s="31">
        <v>178784</v>
      </c>
      <c r="C27" s="32">
        <f>B27/$B$29</f>
        <v>0.01798088384556619</v>
      </c>
      <c r="D27" s="33">
        <f t="shared" si="1"/>
        <v>210.05785475699335</v>
      </c>
      <c r="G27" s="9"/>
      <c r="I27" s="23"/>
    </row>
    <row r="28" spans="1:9" ht="12.75">
      <c r="A28" s="13" t="s">
        <v>26</v>
      </c>
      <c r="B28" s="34">
        <v>877668</v>
      </c>
      <c r="C28" s="35">
        <f>B28/$B$29</f>
        <v>0.08826990313993638</v>
      </c>
      <c r="D28" s="36">
        <f t="shared" si="1"/>
        <v>1031.194386907446</v>
      </c>
      <c r="G28" s="9"/>
      <c r="I28" s="22"/>
    </row>
    <row r="29" spans="1:11" ht="12.75">
      <c r="A29" s="13"/>
      <c r="B29" s="37">
        <f>SUM(B17:B28)</f>
        <v>9943004</v>
      </c>
      <c r="C29" s="35"/>
      <c r="D29" s="38">
        <f>SUM(D17:D28)</f>
        <v>11682.287509397953</v>
      </c>
      <c r="G29" s="9"/>
      <c r="H29" s="9"/>
      <c r="I29" s="23"/>
      <c r="J29" s="5"/>
      <c r="K29" s="5"/>
    </row>
    <row r="30" ht="12.75">
      <c r="I30" s="23"/>
    </row>
    <row r="31" spans="2:9" ht="12.75">
      <c r="B31" s="9"/>
      <c r="I31" s="23"/>
    </row>
    <row r="32" ht="12.75">
      <c r="I32" s="23"/>
    </row>
    <row r="33" spans="1:9" ht="12.75">
      <c r="A33" s="4" t="s">
        <v>45</v>
      </c>
      <c r="I33" s="23"/>
    </row>
    <row r="34" spans="2:9" ht="12.75">
      <c r="B34" s="4" t="s">
        <v>46</v>
      </c>
      <c r="C34" s="4" t="s">
        <v>31</v>
      </c>
      <c r="I34" s="23"/>
    </row>
    <row r="35" spans="1:9" ht="12.75">
      <c r="A35" s="4" t="s">
        <v>29</v>
      </c>
      <c r="B35" s="4">
        <v>28.1</v>
      </c>
      <c r="C35" s="20">
        <v>4881528</v>
      </c>
      <c r="D35" s="4">
        <f>B35/100*C35</f>
        <v>1371709.3680000002</v>
      </c>
      <c r="G35" s="20"/>
      <c r="H35" s="19"/>
      <c r="I35" s="22"/>
    </row>
    <row r="36" spans="1:9" ht="12.75">
      <c r="A36" s="4" t="s">
        <v>30</v>
      </c>
      <c r="B36" s="4">
        <v>18.2</v>
      </c>
      <c r="C36" s="4">
        <v>5061476</v>
      </c>
      <c r="D36" s="4">
        <f>B36/100*C36</f>
        <v>921188.632</v>
      </c>
      <c r="F36" s="20"/>
      <c r="G36" s="19"/>
      <c r="I36" s="23"/>
    </row>
    <row r="37" ht="12.75">
      <c r="I37" s="23"/>
    </row>
    <row r="38" ht="12.75">
      <c r="I38" s="23"/>
    </row>
    <row r="39" spans="2:9" ht="12.75">
      <c r="B39" s="4" t="s">
        <v>47</v>
      </c>
      <c r="C39" s="4" t="s">
        <v>6</v>
      </c>
      <c r="D39" s="4" t="s">
        <v>32</v>
      </c>
      <c r="I39" s="23"/>
    </row>
    <row r="40" spans="2:9" ht="12.75">
      <c r="B40" s="4">
        <f>AVERAGE(B35:B36)</f>
        <v>23.15</v>
      </c>
      <c r="C40" s="4">
        <f>SUM(C35:C36)</f>
        <v>9943004</v>
      </c>
      <c r="D40" s="4">
        <f>SUM(D35:D36)</f>
        <v>2292898</v>
      </c>
      <c r="I40" s="23"/>
    </row>
    <row r="41" spans="1:9" ht="12.75">
      <c r="A41" s="17"/>
      <c r="I41" s="23"/>
    </row>
    <row r="42" ht="12.75">
      <c r="I42" s="22"/>
    </row>
    <row r="43" spans="1:9" ht="12.75">
      <c r="A43" s="17"/>
      <c r="I43" s="23"/>
    </row>
    <row r="44" ht="12.75">
      <c r="I44" s="23"/>
    </row>
    <row r="45" ht="12.75">
      <c r="I45" s="23"/>
    </row>
    <row r="46" ht="12.75">
      <c r="I46" s="23"/>
    </row>
    <row r="47" ht="12.75">
      <c r="I47" s="23"/>
    </row>
    <row r="48" ht="12.75">
      <c r="I48" s="23"/>
    </row>
    <row r="49" ht="12.75">
      <c r="I49" s="22"/>
    </row>
    <row r="50" ht="12.75">
      <c r="I50" s="23"/>
    </row>
    <row r="51" ht="12.75">
      <c r="I51" s="23"/>
    </row>
    <row r="52" ht="12.75">
      <c r="I52" s="23"/>
    </row>
    <row r="53" ht="12.75">
      <c r="I53" s="23"/>
    </row>
    <row r="54" ht="12.75">
      <c r="I54" s="23"/>
    </row>
    <row r="55" ht="12.75">
      <c r="I55" s="23"/>
    </row>
    <row r="56" ht="12.75">
      <c r="I56" s="22"/>
    </row>
    <row r="57" ht="12.75">
      <c r="I57" s="23"/>
    </row>
    <row r="58" ht="12.75">
      <c r="I58" s="23"/>
    </row>
    <row r="59" ht="12.75">
      <c r="I59" s="23"/>
    </row>
    <row r="60" ht="12.75">
      <c r="I60" s="23"/>
    </row>
    <row r="61" ht="12.75">
      <c r="I61" s="23"/>
    </row>
    <row r="62" ht="12.75">
      <c r="I62" s="23"/>
    </row>
    <row r="63" ht="12.75">
      <c r="I63" s="22"/>
    </row>
    <row r="64" ht="12.75">
      <c r="I64" s="23"/>
    </row>
    <row r="65" ht="12.75">
      <c r="I65" s="23"/>
    </row>
    <row r="66" ht="12.75">
      <c r="I66" s="23"/>
    </row>
    <row r="67" ht="12.75">
      <c r="I67" s="23"/>
    </row>
    <row r="68" ht="12.75">
      <c r="I68" s="23"/>
    </row>
    <row r="69" ht="12.75">
      <c r="I69" s="23"/>
    </row>
    <row r="70" ht="12.75">
      <c r="I70" s="22"/>
    </row>
    <row r="71" ht="12.75">
      <c r="I71" s="23"/>
    </row>
    <row r="72" ht="12.75">
      <c r="I72" s="23"/>
    </row>
    <row r="73" ht="12.75">
      <c r="I73" s="23"/>
    </row>
    <row r="74" ht="12.75">
      <c r="I74" s="23"/>
    </row>
    <row r="75" ht="12.75">
      <c r="I75" s="23"/>
    </row>
    <row r="76" ht="12.75">
      <c r="I76" s="23"/>
    </row>
    <row r="77" ht="12.75">
      <c r="I77" s="22"/>
    </row>
    <row r="78" ht="12.75">
      <c r="I78" s="23"/>
    </row>
    <row r="79" ht="12.75">
      <c r="I79" s="23"/>
    </row>
    <row r="80" ht="12.75">
      <c r="I80" s="23"/>
    </row>
    <row r="81" ht="12.75">
      <c r="I81" s="23"/>
    </row>
    <row r="82" ht="12.75">
      <c r="I82" s="23"/>
    </row>
    <row r="83" ht="12.75">
      <c r="I83" s="23"/>
    </row>
    <row r="84" ht="12.75">
      <c r="I84" s="22"/>
    </row>
    <row r="85" ht="12.75">
      <c r="I85" s="23"/>
    </row>
    <row r="86" ht="12.75">
      <c r="I86" s="23"/>
    </row>
    <row r="87" ht="12.75">
      <c r="I87" s="23"/>
    </row>
    <row r="88" ht="12.75">
      <c r="I88" s="23"/>
    </row>
    <row r="89" ht="12.75">
      <c r="I89" s="23"/>
    </row>
    <row r="90" ht="12.75">
      <c r="I90" s="23"/>
    </row>
    <row r="91" ht="12.75">
      <c r="I91" s="22"/>
    </row>
    <row r="92" ht="12.75">
      <c r="I92" s="23"/>
    </row>
    <row r="93" ht="12.75">
      <c r="I93" s="23"/>
    </row>
    <row r="94" ht="12.75">
      <c r="I94" s="23"/>
    </row>
    <row r="95" ht="12.75">
      <c r="I95" s="23"/>
    </row>
    <row r="96" ht="12.75">
      <c r="I96" s="23"/>
    </row>
    <row r="97" ht="12.75">
      <c r="I97" s="23"/>
    </row>
    <row r="98" ht="12.75">
      <c r="I98" s="23"/>
    </row>
    <row r="99" ht="12.75">
      <c r="I99" s="22"/>
    </row>
    <row r="100" ht="12.75">
      <c r="I100" s="23"/>
    </row>
    <row r="101" ht="12.75">
      <c r="I101" s="23"/>
    </row>
    <row r="102" ht="12.75">
      <c r="I102" s="23"/>
    </row>
    <row r="103" ht="12.75">
      <c r="I103" s="23"/>
    </row>
    <row r="104" ht="12.75">
      <c r="I104" s="23"/>
    </row>
    <row r="105" ht="12.75">
      <c r="I105" s="23"/>
    </row>
    <row r="106" ht="12.75">
      <c r="I106" s="23"/>
    </row>
    <row r="107" ht="12.75">
      <c r="I107" s="22"/>
    </row>
    <row r="108" ht="12.75">
      <c r="I108" s="23"/>
    </row>
    <row r="109" ht="12.75">
      <c r="I109" s="23"/>
    </row>
    <row r="110" ht="12.75">
      <c r="I110" s="23"/>
    </row>
    <row r="111" ht="12.75">
      <c r="I111" s="23"/>
    </row>
    <row r="112" ht="12.75">
      <c r="I112" s="23"/>
    </row>
    <row r="113" ht="12.75">
      <c r="I113" s="23"/>
    </row>
    <row r="114" ht="12.75">
      <c r="I114" s="23"/>
    </row>
    <row r="115" ht="12.75">
      <c r="I115" s="22"/>
    </row>
    <row r="116" ht="12.75">
      <c r="I116" s="23"/>
    </row>
    <row r="117" ht="12.75">
      <c r="I117" s="23"/>
    </row>
    <row r="118" ht="12.75">
      <c r="I118" s="23"/>
    </row>
    <row r="119" ht="12.75">
      <c r="I119" s="23"/>
    </row>
    <row r="120" ht="12.75">
      <c r="I120" s="23"/>
    </row>
    <row r="121" ht="12.75">
      <c r="I121" s="23"/>
    </row>
    <row r="122" ht="12.75">
      <c r="I122" s="23"/>
    </row>
    <row r="123" ht="12.75">
      <c r="I123" s="22"/>
    </row>
    <row r="124" ht="12.75">
      <c r="I124" s="23"/>
    </row>
    <row r="125" ht="12.75">
      <c r="I125" s="23"/>
    </row>
    <row r="126" ht="12.75">
      <c r="I126" s="23"/>
    </row>
    <row r="127" ht="12.75">
      <c r="I127" s="23"/>
    </row>
    <row r="128" ht="12.75">
      <c r="I128" s="23"/>
    </row>
    <row r="129" ht="12.75">
      <c r="I129" s="23"/>
    </row>
    <row r="130" ht="12.75">
      <c r="I130" s="23"/>
    </row>
    <row r="131" ht="12.75">
      <c r="I131" s="22"/>
    </row>
    <row r="132" ht="12.75">
      <c r="I132" s="23"/>
    </row>
    <row r="133" ht="12.75">
      <c r="I133" s="23"/>
    </row>
    <row r="134" ht="12.75">
      <c r="I134" s="23"/>
    </row>
    <row r="135" ht="12.75">
      <c r="I135" s="23"/>
    </row>
    <row r="136" ht="12.75">
      <c r="I136" s="23"/>
    </row>
    <row r="137" ht="12.75">
      <c r="I137" s="23"/>
    </row>
    <row r="138" ht="12.75">
      <c r="I138" s="23"/>
    </row>
  </sheetData>
  <sheetProtection/>
  <hyperlinks>
    <hyperlink ref="H5" r:id="rId1" display="https://demo.istat.it/app/?l=it&amp;a=2021&amp;i=P02"/>
    <hyperlink ref="K1" r:id="rId2" display="https://www.iss.it/documents/20126/7111700/Fumo+in+Italia_2022_30_05.pdf/9ed6ca7e-27b7-339f-96b8-0148d810ba51?t=1653984401876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4" width="13.57421875" style="0" customWidth="1"/>
    <col min="16" max="16" width="10.140625" style="0" bestFit="1" customWidth="1"/>
  </cols>
  <sheetData>
    <row r="1" spans="2:16" ht="12.75">
      <c r="B1" s="2">
        <v>2005</v>
      </c>
      <c r="C1" s="7">
        <v>2006</v>
      </c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  <c r="M1" s="7">
        <v>2016</v>
      </c>
      <c r="N1" s="7">
        <v>2017</v>
      </c>
      <c r="O1" s="7">
        <v>2018</v>
      </c>
      <c r="P1" s="7">
        <v>2019</v>
      </c>
    </row>
    <row r="2" spans="1:19" ht="12.75">
      <c r="A2" t="s">
        <v>0</v>
      </c>
      <c r="B2" s="1">
        <v>92822.3</v>
      </c>
      <c r="C2" s="8">
        <v>93807</v>
      </c>
      <c r="D2" s="8">
        <v>92821</v>
      </c>
      <c r="E2" s="1">
        <v>91994</v>
      </c>
      <c r="F2" s="1">
        <v>89148</v>
      </c>
      <c r="G2" s="8">
        <v>87031</v>
      </c>
      <c r="H2" s="8">
        <v>85500</v>
      </c>
      <c r="I2" s="8">
        <v>78740</v>
      </c>
      <c r="J2" s="8">
        <v>74041</v>
      </c>
      <c r="K2" s="8">
        <v>74441</v>
      </c>
      <c r="L2" s="8">
        <v>73824</v>
      </c>
      <c r="M2" s="8">
        <v>72051</v>
      </c>
      <c r="N2" s="8">
        <v>69311</v>
      </c>
      <c r="O2" s="8">
        <v>67403</v>
      </c>
      <c r="P2" s="1">
        <v>64596</v>
      </c>
      <c r="Q2" s="22"/>
      <c r="R2" s="23"/>
      <c r="S2" s="22"/>
    </row>
    <row r="3" spans="1:19" ht="12.75">
      <c r="A3" t="s">
        <v>1</v>
      </c>
      <c r="B3" s="1">
        <v>777.203</v>
      </c>
      <c r="C3" s="8">
        <v>858</v>
      </c>
      <c r="D3" s="8">
        <v>1014</v>
      </c>
      <c r="E3" s="1">
        <v>1247</v>
      </c>
      <c r="F3" s="16">
        <v>1558</v>
      </c>
      <c r="G3" s="8">
        <v>2000</v>
      </c>
      <c r="H3" s="8">
        <v>2800</v>
      </c>
      <c r="I3" s="8">
        <v>3889</v>
      </c>
      <c r="J3" s="8">
        <v>3830</v>
      </c>
      <c r="K3" s="8">
        <v>4142</v>
      </c>
      <c r="L3" s="8">
        <v>4340</v>
      </c>
      <c r="M3" s="8">
        <v>4500</v>
      </c>
      <c r="N3" s="8">
        <v>4716</v>
      </c>
      <c r="O3" s="8">
        <v>5002</v>
      </c>
      <c r="P3" s="1">
        <v>5267</v>
      </c>
      <c r="Q3" s="22"/>
      <c r="R3" s="23"/>
      <c r="S3" s="22"/>
    </row>
    <row r="4" spans="1:19" ht="12.75">
      <c r="A4" t="s">
        <v>2</v>
      </c>
      <c r="B4" s="8">
        <v>647</v>
      </c>
      <c r="C4" s="8">
        <v>699</v>
      </c>
      <c r="D4" s="8">
        <v>743</v>
      </c>
      <c r="E4" s="1">
        <v>766</v>
      </c>
      <c r="F4" s="1">
        <v>640</v>
      </c>
      <c r="G4" s="8">
        <v>768</v>
      </c>
      <c r="H4" s="8">
        <v>810</v>
      </c>
      <c r="I4" s="8">
        <v>851</v>
      </c>
      <c r="J4" s="8">
        <v>834</v>
      </c>
      <c r="K4" s="8">
        <v>852</v>
      </c>
      <c r="L4" s="8">
        <v>860</v>
      </c>
      <c r="M4" s="8">
        <v>870</v>
      </c>
      <c r="N4" s="8">
        <v>911</v>
      </c>
      <c r="O4" s="8">
        <v>912</v>
      </c>
      <c r="P4" s="1">
        <v>932</v>
      </c>
      <c r="Q4" s="22"/>
      <c r="R4" s="23"/>
      <c r="S4" s="22"/>
    </row>
    <row r="5" spans="1:19" ht="12.75">
      <c r="A5" t="s">
        <v>3</v>
      </c>
      <c r="B5" s="8">
        <v>429</v>
      </c>
      <c r="C5" s="8">
        <v>482</v>
      </c>
      <c r="D5" s="8">
        <v>512</v>
      </c>
      <c r="E5" s="1">
        <v>540</v>
      </c>
      <c r="F5" s="1">
        <v>769</v>
      </c>
      <c r="G5" s="8">
        <v>910</v>
      </c>
      <c r="H5" s="8">
        <v>840</v>
      </c>
      <c r="I5" s="8">
        <v>827</v>
      </c>
      <c r="J5" s="8">
        <v>798</v>
      </c>
      <c r="K5" s="8">
        <v>786</v>
      </c>
      <c r="L5" s="8">
        <v>775</v>
      </c>
      <c r="M5" s="8">
        <v>796</v>
      </c>
      <c r="N5" s="8">
        <v>1693</v>
      </c>
      <c r="O5" s="8">
        <v>1718</v>
      </c>
      <c r="P5" s="1">
        <v>1824</v>
      </c>
      <c r="Q5" s="22"/>
      <c r="R5" s="23"/>
      <c r="S5" s="22"/>
    </row>
    <row r="6" spans="1:19" ht="12.75">
      <c r="A6" s="2" t="s">
        <v>4</v>
      </c>
      <c r="B6" s="3">
        <f aca="true" t="shared" si="0" ref="B6:N6">SUM(B2:B5)</f>
        <v>94675.503</v>
      </c>
      <c r="C6" s="3">
        <f t="shared" si="0"/>
        <v>95846</v>
      </c>
      <c r="D6" s="3">
        <f t="shared" si="0"/>
        <v>95090</v>
      </c>
      <c r="E6" s="3">
        <f t="shared" si="0"/>
        <v>94547</v>
      </c>
      <c r="F6" s="3">
        <f t="shared" si="0"/>
        <v>92115</v>
      </c>
      <c r="G6" s="15">
        <f t="shared" si="0"/>
        <v>90709</v>
      </c>
      <c r="H6" s="15">
        <f t="shared" si="0"/>
        <v>89950</v>
      </c>
      <c r="I6" s="15">
        <f t="shared" si="0"/>
        <v>84307</v>
      </c>
      <c r="J6" s="15">
        <f t="shared" si="0"/>
        <v>79503</v>
      </c>
      <c r="K6" s="15">
        <f t="shared" si="0"/>
        <v>80221</v>
      </c>
      <c r="L6" s="15">
        <f t="shared" si="0"/>
        <v>79799</v>
      </c>
      <c r="M6" s="15">
        <f t="shared" si="0"/>
        <v>78217</v>
      </c>
      <c r="N6" s="15">
        <f t="shared" si="0"/>
        <v>76631</v>
      </c>
      <c r="O6" s="3">
        <f>SUM(O2:O5)</f>
        <v>75035</v>
      </c>
      <c r="P6" s="3">
        <f>SUM(P2:P5)</f>
        <v>72619</v>
      </c>
      <c r="Q6" s="22"/>
      <c r="R6" s="23"/>
      <c r="S6" s="22"/>
    </row>
    <row r="7" spans="16:17" ht="12.75">
      <c r="P7" s="1"/>
      <c r="Q7" s="22"/>
    </row>
    <row r="8" spans="9:16" ht="12.75">
      <c r="I8" s="2" t="s">
        <v>33</v>
      </c>
      <c r="P8" s="16" t="s">
        <v>39</v>
      </c>
    </row>
    <row r="9" spans="9:16" ht="12.75">
      <c r="I9" s="2" t="s">
        <v>34</v>
      </c>
      <c r="P9">
        <v>72619.796</v>
      </c>
    </row>
    <row r="10" ht="12.75">
      <c r="I10" s="18" t="s">
        <v>35</v>
      </c>
    </row>
    <row r="11" ht="12.75">
      <c r="I11" s="18" t="s">
        <v>36</v>
      </c>
    </row>
    <row r="13" ht="12.75">
      <c r="I13" s="2">
        <v>2019</v>
      </c>
    </row>
    <row r="14" ht="12.75">
      <c r="I14" s="18" t="s">
        <v>37</v>
      </c>
    </row>
    <row r="15" ht="12.75">
      <c r="I15" s="17" t="s">
        <v>38</v>
      </c>
    </row>
  </sheetData>
  <sheetProtection/>
  <hyperlinks>
    <hyperlink ref="I15" r:id="rId1" display="https://www.salute.gov.it/imgs/C_17_pubblicazioni_2916_allegato.pdf"/>
  </hyperlinks>
  <printOptions/>
  <pageMargins left="0.75" right="0.75" top="1" bottom="1" header="0.5" footer="0.5"/>
  <pageSetup horizontalDpi="600" verticalDpi="600" orientation="landscape" paperSize="9" r:id="rId2"/>
  <ignoredErrors>
    <ignoredError sqref="B6:E6 F6:G6 H6:I6 J6:K6 L6: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2016-06-23T14:05:49Z</cp:lastPrinted>
  <dcterms:created xsi:type="dcterms:W3CDTF">1996-11-05T10:16:36Z</dcterms:created>
  <dcterms:modified xsi:type="dcterms:W3CDTF">2023-05-30T12:35:56Z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